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<sst xmlns="http://schemas.openxmlformats.org/spreadsheetml/2006/main" count="86" uniqueCount="41">
  <si>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</si>
  <si>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</si>
  <si>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</si>
  <si>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</si>
  <si>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</si>
  <si>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</si>
  <si>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</si>
  <si>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</si>
  <si>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</si>
  <si>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</si>
  <si>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</si>
  <si>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</si>
  <si>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</si>
  <si>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</si>
  <si>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</si>
  <si>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</si>
  <si>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</si>
  <si>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</si>
  <si>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</si>
  <si>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</si>
  <si>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</si>
  <si>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</si>
  <si>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</si>
  <si>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</si>
  <si>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</si>
  <si>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</si>
  <si>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</si>
  <si>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</si>
  <si>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</si>
  <si>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</si>
  <si>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</si>
  <si>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</si>
  <si>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</si>
  <si>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</si>
  <si>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</si>
  <si>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</si>
  <si>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</si>
  <si>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</si>
  <si>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</si>
  <si>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</si>
  <si>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29.09.2016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</si>
</sst>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">
      <selection activeCell="H29" sqref="H29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9.37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0" t="s">
        <v>23</v>
      </c>
      <c r="B4" s="26" t="s">
        <v>0</v>
      </c>
      <c r="C4" s="26"/>
      <c r="D4" s="26"/>
      <c r="E4" s="26"/>
      <c r="F4" s="26"/>
      <c r="G4" s="26" t="s">
        <v>8</v>
      </c>
      <c r="H4" s="26"/>
      <c r="I4" s="26"/>
      <c r="J4" s="26"/>
      <c r="K4" s="26" t="s">
        <v>15</v>
      </c>
      <c r="L4" s="26"/>
      <c r="M4" s="26"/>
      <c r="N4" s="26"/>
      <c r="O4" s="26" t="s">
        <v>5</v>
      </c>
      <c r="P4" s="26"/>
      <c r="Q4" s="26"/>
      <c r="R4" s="26"/>
    </row>
    <row r="5" spans="1:18" ht="36">
      <c r="A5" s="31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8732</v>
      </c>
      <c r="D6" s="7">
        <f>C6/B6*100</f>
        <v>100</v>
      </c>
      <c r="E6" s="6">
        <f aca="true" t="shared" si="1" ref="E6:E11">I6+M6+Q6+D27+H27+L27</f>
        <v>17008</v>
      </c>
      <c r="F6" s="7">
        <f aca="true" t="shared" si="2" ref="F6:F12">IF(C6=0,,E6/C6*10)</f>
        <v>19.477782867613374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2863</v>
      </c>
      <c r="M6" s="6">
        <v>3429</v>
      </c>
      <c r="N6" s="7">
        <f aca="true" t="shared" si="3" ref="N6:N23">IF(L6=0,,M6/L6*10)</f>
        <v>11.976947258120852</v>
      </c>
      <c r="O6" s="6">
        <v>4228</v>
      </c>
      <c r="P6" s="6">
        <v>4228</v>
      </c>
      <c r="Q6" s="6">
        <v>9576</v>
      </c>
      <c r="R6" s="7">
        <f>IF(P6=0,,Q6/P6*10)</f>
        <v>22.649006622516556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4132</v>
      </c>
      <c r="D7" s="7">
        <f aca="true" t="shared" si="4" ref="D7:D23">C7/B7*100</f>
        <v>90.8131868131868</v>
      </c>
      <c r="E7" s="6">
        <f t="shared" si="1"/>
        <v>7798</v>
      </c>
      <c r="F7" s="7">
        <f t="shared" si="2"/>
        <v>18.872216844143274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1277</v>
      </c>
      <c r="M7" s="6">
        <v>1660</v>
      </c>
      <c r="N7" s="7">
        <f t="shared" si="3"/>
        <v>12.999216914643696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660</v>
      </c>
      <c r="D9" s="7">
        <f t="shared" si="4"/>
        <v>81.48148148148148</v>
      </c>
      <c r="E9" s="6">
        <f t="shared" si="1"/>
        <v>380</v>
      </c>
      <c r="F9" s="7">
        <f t="shared" si="2"/>
        <v>5.757575757575758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477</v>
      </c>
      <c r="D11" s="7">
        <f t="shared" si="4"/>
        <v>100</v>
      </c>
      <c r="E11" s="6">
        <f t="shared" si="1"/>
        <v>626.5</v>
      </c>
      <c r="F11" s="7">
        <f t="shared" si="2"/>
        <v>13.134171907756812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203</v>
      </c>
      <c r="M11" s="6">
        <v>263</v>
      </c>
      <c r="N11" s="7">
        <f t="shared" si="3"/>
        <v>12.955665024630543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17737</v>
      </c>
      <c r="D12" s="12">
        <f t="shared" si="4"/>
        <v>96.89702267140126</v>
      </c>
      <c r="E12" s="11">
        <f>SUM(E6:E11)</f>
        <v>32213.5</v>
      </c>
      <c r="F12" s="12">
        <f t="shared" si="2"/>
        <v>18.161752269267634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5303</v>
      </c>
      <c r="M12" s="11">
        <f>SUM(M6:M11)</f>
        <v>6663</v>
      </c>
      <c r="N12" s="12">
        <f t="shared" si="3"/>
        <v>12.564586083349047</v>
      </c>
      <c r="O12" s="11">
        <f>SUM(O6:O11)</f>
        <v>6113</v>
      </c>
      <c r="P12" s="11">
        <f>SUM(P6:P11)</f>
        <v>6113</v>
      </c>
      <c r="Q12" s="11">
        <f>SUM(Q6:Q11)</f>
        <v>13095</v>
      </c>
      <c r="R12" s="12">
        <f t="shared" si="6"/>
        <v>21.421560608539178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582</v>
      </c>
      <c r="D13" s="7">
        <f t="shared" si="4"/>
        <v>80.49792531120332</v>
      </c>
      <c r="E13" s="6">
        <f aca="true" t="shared" si="9" ref="E13:E21">I13++M13+Q13+D34+H34+L34</f>
        <v>711</v>
      </c>
      <c r="F13" s="7">
        <f aca="true" t="shared" si="10" ref="F13:F20">IF(C13=0,,E13/C13*10)</f>
        <v>12.216494845360826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1833</v>
      </c>
      <c r="D14" s="7">
        <f t="shared" si="4"/>
        <v>100</v>
      </c>
      <c r="E14" s="6">
        <f t="shared" si="9"/>
        <v>2780</v>
      </c>
      <c r="F14" s="7">
        <f t="shared" si="10"/>
        <v>15.166393889798144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1683</v>
      </c>
      <c r="D19" s="7">
        <f t="shared" si="4"/>
        <v>100</v>
      </c>
      <c r="E19" s="6">
        <f t="shared" si="9"/>
        <v>2183</v>
      </c>
      <c r="F19" s="7">
        <f t="shared" si="10"/>
        <v>12.9708853238265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554</v>
      </c>
      <c r="M19" s="6">
        <v>664</v>
      </c>
      <c r="N19" s="7">
        <f t="shared" si="3"/>
        <v>11.985559566787003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5552</v>
      </c>
      <c r="D22" s="12">
        <f>C22/B22*100</f>
        <v>97.52327419638152</v>
      </c>
      <c r="E22" s="11">
        <f>SUM(E13:E21)</f>
        <v>7604.5</v>
      </c>
      <c r="F22" s="12">
        <f>IF(C22=0,,E22/C22*10)</f>
        <v>13.696865994236312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2051</v>
      </c>
      <c r="M22" s="11">
        <f t="shared" si="11"/>
        <v>2628</v>
      </c>
      <c r="N22" s="12">
        <f t="shared" si="3"/>
        <v>12.813261823500731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23289</v>
      </c>
      <c r="D23" s="12">
        <f t="shared" si="4"/>
        <v>97.04558713226102</v>
      </c>
      <c r="E23" s="11">
        <f>E12+E22</f>
        <v>39818</v>
      </c>
      <c r="F23" s="12">
        <f>E23/C23*10</f>
        <v>17.09734209283353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7354</v>
      </c>
      <c r="M23" s="11">
        <f>M22+M12</f>
        <v>9291</v>
      </c>
      <c r="N23" s="12">
        <f t="shared" si="3"/>
        <v>12.633940712537395</v>
      </c>
      <c r="O23" s="11">
        <f>O22+O12</f>
        <v>6933</v>
      </c>
      <c r="P23" s="11">
        <f>P22+P12</f>
        <v>6933</v>
      </c>
      <c r="Q23" s="11">
        <f>Q22+Q12</f>
        <v>14150.5</v>
      </c>
      <c r="R23" s="12">
        <f t="shared" si="6"/>
        <v>20.41035626712823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27" t="s">
        <v>23</v>
      </c>
      <c r="B25" s="29" t="s">
        <v>7</v>
      </c>
      <c r="C25" s="29"/>
      <c r="D25" s="29"/>
      <c r="E25" s="29"/>
      <c r="F25" s="29" t="s">
        <v>16</v>
      </c>
      <c r="G25" s="29"/>
      <c r="H25" s="29"/>
      <c r="I25" s="29"/>
      <c r="J25" s="29" t="s">
        <v>14</v>
      </c>
      <c r="K25" s="29"/>
      <c r="L25" s="29"/>
      <c r="M25" s="29"/>
      <c r="N25" s="32" t="s">
        <v>24</v>
      </c>
      <c r="O25" s="33"/>
      <c r="P25" s="40" t="s">
        <v>28</v>
      </c>
      <c r="Q25" s="40" t="s">
        <v>29</v>
      </c>
      <c r="R25" s="29" t="s">
        <v>30</v>
      </c>
      <c r="S25" s="42" t="s">
        <v>39</v>
      </c>
      <c r="T25" s="42"/>
    </row>
    <row r="26" spans="1:20" s="9" customFormat="1" ht="36">
      <c r="A26" s="28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34"/>
      <c r="O26" s="35"/>
      <c r="P26" s="41"/>
      <c r="Q26" s="29"/>
      <c r="R26" s="29"/>
      <c r="S26" s="42"/>
      <c r="T26" s="42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3091</v>
      </c>
      <c r="M27" s="7">
        <f aca="true" t="shared" si="14" ref="M27:M44">IF(K27=0,,L27/K27*10)</f>
        <v>28.860877684407097</v>
      </c>
      <c r="N27" s="38">
        <f aca="true" t="shared" si="15" ref="N27:N35">B6-C6</f>
        <v>0</v>
      </c>
      <c r="O27" s="39"/>
      <c r="P27" s="21">
        <v>8732</v>
      </c>
      <c r="Q27" s="21">
        <v>0</v>
      </c>
      <c r="R27" s="21">
        <v>8100</v>
      </c>
      <c r="S27" s="43">
        <v>493</v>
      </c>
      <c r="T27" s="43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1150</v>
      </c>
      <c r="H28" s="6">
        <v>1702</v>
      </c>
      <c r="I28" s="7">
        <f t="shared" si="13"/>
        <v>14.8</v>
      </c>
      <c r="J28" s="6">
        <v>0</v>
      </c>
      <c r="K28" s="6">
        <v>0</v>
      </c>
      <c r="L28" s="6">
        <v>0</v>
      </c>
      <c r="M28" s="7">
        <f t="shared" si="14"/>
        <v>0</v>
      </c>
      <c r="N28" s="38">
        <f t="shared" si="15"/>
        <v>418</v>
      </c>
      <c r="O28" s="39"/>
      <c r="P28" s="21">
        <v>4550</v>
      </c>
      <c r="Q28" s="21">
        <v>468</v>
      </c>
      <c r="R28" s="21">
        <v>500</v>
      </c>
      <c r="S28" s="43">
        <v>684</v>
      </c>
      <c r="T28" s="43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8">
        <f t="shared" si="15"/>
        <v>0</v>
      </c>
      <c r="O29" s="39"/>
      <c r="P29" s="21">
        <v>3606</v>
      </c>
      <c r="Q29" s="21">
        <v>0</v>
      </c>
      <c r="R29" s="21">
        <v>400</v>
      </c>
      <c r="S29" s="43">
        <v>170</v>
      </c>
      <c r="T29" s="43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360</v>
      </c>
      <c r="H30" s="6">
        <v>180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8">
        <f t="shared" si="15"/>
        <v>150</v>
      </c>
      <c r="O30" s="39"/>
      <c r="P30" s="21">
        <v>810</v>
      </c>
      <c r="Q30" s="21">
        <v>190</v>
      </c>
      <c r="R30" s="21">
        <v>100</v>
      </c>
      <c r="S30" s="43"/>
      <c r="T30" s="43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8">
        <f t="shared" si="15"/>
        <v>0</v>
      </c>
      <c r="O31" s="39"/>
      <c r="P31" s="21">
        <v>130</v>
      </c>
      <c r="Q31" s="21">
        <v>0</v>
      </c>
      <c r="R31" s="21">
        <v>0</v>
      </c>
      <c r="S31" s="43"/>
      <c r="T31" s="43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38</v>
      </c>
      <c r="H32" s="6">
        <v>30.5</v>
      </c>
      <c r="I32" s="7">
        <f t="shared" si="13"/>
        <v>8.026315789473685</v>
      </c>
      <c r="J32" s="6">
        <v>0</v>
      </c>
      <c r="K32" s="6">
        <v>0</v>
      </c>
      <c r="L32" s="6">
        <v>0</v>
      </c>
      <c r="M32" s="7">
        <f t="shared" si="14"/>
        <v>0</v>
      </c>
      <c r="N32" s="38">
        <f t="shared" si="15"/>
        <v>0</v>
      </c>
      <c r="O32" s="39"/>
      <c r="P32" s="21">
        <v>477</v>
      </c>
      <c r="Q32" s="21">
        <v>38</v>
      </c>
      <c r="R32" s="21">
        <v>200</v>
      </c>
      <c r="S32" s="43">
        <v>60</v>
      </c>
      <c r="T32" s="43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3244</v>
      </c>
      <c r="H33" s="11">
        <f>SUM(H27:H32)</f>
        <v>4029.5</v>
      </c>
      <c r="I33" s="12">
        <f t="shared" si="13"/>
        <v>12.421393341553637</v>
      </c>
      <c r="J33" s="11">
        <f>SUM(J27:J32)</f>
        <v>1071</v>
      </c>
      <c r="K33" s="11">
        <f>SUM(K27:K32)</f>
        <v>1071</v>
      </c>
      <c r="L33" s="11">
        <f>SUM(L27:L32)</f>
        <v>3091</v>
      </c>
      <c r="M33" s="12">
        <f t="shared" si="14"/>
        <v>28.860877684407097</v>
      </c>
      <c r="N33" s="36">
        <f t="shared" si="15"/>
        <v>568</v>
      </c>
      <c r="O33" s="37"/>
      <c r="P33" s="18">
        <f>SUM(P27:P32)</f>
        <v>18305</v>
      </c>
      <c r="Q33" s="18">
        <f>SUM(Q27:Q32)</f>
        <v>696</v>
      </c>
      <c r="R33" s="18">
        <f>SUM(R27:R32)</f>
        <v>9300</v>
      </c>
      <c r="S33" s="42">
        <f>SUM(S27:T32)</f>
        <v>1407</v>
      </c>
      <c r="T33" s="42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170</v>
      </c>
      <c r="H34" s="6">
        <v>170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8">
        <f t="shared" si="15"/>
        <v>141</v>
      </c>
      <c r="O34" s="39"/>
      <c r="P34" s="21">
        <v>723</v>
      </c>
      <c r="Q34" s="21">
        <v>141</v>
      </c>
      <c r="R34" s="21">
        <v>448</v>
      </c>
      <c r="S34" s="43"/>
      <c r="T34" s="43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670</v>
      </c>
      <c r="H35" s="6">
        <v>1072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8">
        <f t="shared" si="15"/>
        <v>0</v>
      </c>
      <c r="O35" s="39"/>
      <c r="P35" s="21">
        <v>1833</v>
      </c>
      <c r="Q35" s="21">
        <v>50</v>
      </c>
      <c r="R35" s="21">
        <v>900</v>
      </c>
      <c r="S35" s="43"/>
      <c r="T35" s="43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8">
        <f aca="true" t="shared" si="16" ref="N36:N44">B15-C15</f>
        <v>0</v>
      </c>
      <c r="O36" s="39"/>
      <c r="P36" s="21">
        <v>435</v>
      </c>
      <c r="Q36" s="21">
        <v>0</v>
      </c>
      <c r="R36" s="21">
        <v>200</v>
      </c>
      <c r="S36" s="43"/>
      <c r="T36" s="43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8">
        <f t="shared" si="16"/>
        <v>0</v>
      </c>
      <c r="O37" s="39"/>
      <c r="P37" s="21">
        <v>530</v>
      </c>
      <c r="Q37" s="21">
        <v>0</v>
      </c>
      <c r="R37" s="21">
        <v>400</v>
      </c>
      <c r="S37" s="43"/>
      <c r="T37" s="43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8">
        <f t="shared" si="16"/>
        <v>0</v>
      </c>
      <c r="O38" s="39"/>
      <c r="P38" s="21">
        <v>105</v>
      </c>
      <c r="Q38" s="21">
        <v>0</v>
      </c>
      <c r="R38" s="21">
        <v>100</v>
      </c>
      <c r="S38" s="43"/>
      <c r="T38" s="43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8">
        <f t="shared" si="16"/>
        <v>0</v>
      </c>
      <c r="O39" s="39"/>
      <c r="P39" s="21">
        <v>97</v>
      </c>
      <c r="Q39" s="21">
        <v>0</v>
      </c>
      <c r="R39" s="21">
        <v>97</v>
      </c>
      <c r="S39" s="43"/>
      <c r="T39" s="43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8">
        <f t="shared" si="16"/>
        <v>0</v>
      </c>
      <c r="O40" s="39"/>
      <c r="P40" s="21">
        <v>1683</v>
      </c>
      <c r="Q40" s="21">
        <v>0</v>
      </c>
      <c r="R40" s="21">
        <v>840</v>
      </c>
      <c r="S40" s="43"/>
      <c r="T40" s="43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8">
        <f t="shared" si="16"/>
        <v>0</v>
      </c>
      <c r="O41" s="39"/>
      <c r="P41" s="21">
        <v>52</v>
      </c>
      <c r="Q41" s="21">
        <v>0</v>
      </c>
      <c r="R41" s="21">
        <v>15</v>
      </c>
      <c r="S41" s="43"/>
      <c r="T41" s="43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8">
        <f t="shared" si="16"/>
        <v>0</v>
      </c>
      <c r="O42" s="39"/>
      <c r="P42" s="21">
        <v>235</v>
      </c>
      <c r="Q42" s="21">
        <v>0</v>
      </c>
      <c r="R42" s="21">
        <v>100</v>
      </c>
      <c r="S42" s="43">
        <v>20</v>
      </c>
      <c r="T42" s="43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1485</v>
      </c>
      <c r="H43" s="11">
        <f>SUM(H34:H42)</f>
        <v>1952</v>
      </c>
      <c r="I43" s="12">
        <f t="shared" si="13"/>
        <v>13.144781144781145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6">
        <f t="shared" si="16"/>
        <v>141</v>
      </c>
      <c r="O43" s="37"/>
      <c r="P43" s="18">
        <v>4563</v>
      </c>
      <c r="Q43" s="18">
        <f>SUM(Q34:Q42)</f>
        <v>191</v>
      </c>
      <c r="R43" s="18">
        <f>SUM(R34:R42)</f>
        <v>3100</v>
      </c>
      <c r="S43" s="42">
        <f>SUM(S34:T42)</f>
        <v>20</v>
      </c>
      <c r="T43" s="42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4729</v>
      </c>
      <c r="H44" s="11">
        <f>SUM(H43,H33)</f>
        <v>5981.5</v>
      </c>
      <c r="I44" s="12">
        <f t="shared" si="13"/>
        <v>12.648551490801438</v>
      </c>
      <c r="J44" s="11">
        <f>SUM(J43,J33)</f>
        <v>1071</v>
      </c>
      <c r="K44" s="11">
        <f>SUM(K43,K33)</f>
        <v>1071</v>
      </c>
      <c r="L44" s="11">
        <f>SUM(L43,L33)</f>
        <v>3091</v>
      </c>
      <c r="M44" s="12">
        <f t="shared" si="14"/>
        <v>28.860877684407097</v>
      </c>
      <c r="N44" s="36">
        <f t="shared" si="16"/>
        <v>709</v>
      </c>
      <c r="O44" s="37"/>
      <c r="P44" s="18">
        <f>P33+P43</f>
        <v>22868</v>
      </c>
      <c r="Q44" s="18">
        <f>Q33+Q43</f>
        <v>887</v>
      </c>
      <c r="R44" s="11">
        <v>12000</v>
      </c>
      <c r="S44" s="42">
        <f>S33+S43</f>
        <v>1427</v>
      </c>
      <c r="T44" s="42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S43:T43"/>
    <mergeCell ref="S44:T44"/>
    <mergeCell ref="S39:T39"/>
    <mergeCell ref="S40:T40"/>
    <mergeCell ref="S41:T41"/>
    <mergeCell ref="S42:T42"/>
    <mergeCell ref="S37:T37"/>
    <mergeCell ref="S38:T38"/>
    <mergeCell ref="S36:T36"/>
    <mergeCell ref="S33:T33"/>
    <mergeCell ref="S34:T34"/>
    <mergeCell ref="S35:T35"/>
    <mergeCell ref="R25:R26"/>
    <mergeCell ref="S25:T26"/>
    <mergeCell ref="S27:T27"/>
    <mergeCell ref="S32:T32"/>
    <mergeCell ref="S28:T28"/>
    <mergeCell ref="S29:T29"/>
    <mergeCell ref="S30:T30"/>
    <mergeCell ref="S31:T3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N44:O44"/>
    <mergeCell ref="N38:O38"/>
    <mergeCell ref="N39:O39"/>
    <mergeCell ref="N40:O40"/>
    <mergeCell ref="N41:O41"/>
    <mergeCell ref="N33:O33"/>
    <mergeCell ref="N27:O27"/>
    <mergeCell ref="N28:O28"/>
    <mergeCell ref="N29:O29"/>
    <mergeCell ref="N30:O30"/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2016-09-29T02:30:32Z</cp:lastPrinted>
  <dcterms:created xsi:type="dcterms:W3CDTF">2009-07-07T02:45:21Z</dcterms:created>
  <dcterms:modified xsi:type="dcterms:W3CDTF">2016-09-29T02:30:35Z</dcterms:modified>
  <cp:category/>
  <cp:version/>
  <cp:contentType/>
  <cp:contentStatus/>
</cp:coreProperties>
</file>